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neko\Documents\自作プログラム\プリズムの合成（Excel版）\"/>
    </mc:Choice>
  </mc:AlternateContent>
  <bookViews>
    <workbookView xWindow="0" yWindow="0" windowWidth="18780" windowHeight="113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D27" i="1" s="1"/>
  <c r="C29" i="1"/>
  <c r="D29" i="1" s="1"/>
  <c r="C28" i="1"/>
  <c r="C26" i="1"/>
  <c r="G28" i="1" l="1"/>
  <c r="G29" i="1"/>
  <c r="G27" i="1"/>
  <c r="G26" i="1"/>
  <c r="G31" i="1" l="1"/>
  <c r="G32" i="1"/>
  <c r="C31" i="1" l="1"/>
  <c r="I27" i="1" s="1"/>
  <c r="I30" i="1" s="1"/>
  <c r="L31" i="1" s="1"/>
  <c r="G34" i="1"/>
  <c r="G35" i="1" s="1"/>
  <c r="G36" i="1" s="1"/>
  <c r="C32" i="1" s="1"/>
  <c r="D13" i="1" s="1"/>
  <c r="M31" i="1" l="1"/>
  <c r="M28" i="1"/>
  <c r="L34" i="1"/>
  <c r="L28" i="1"/>
  <c r="M34" i="1"/>
</calcChain>
</file>

<file path=xl/sharedStrings.xml><?xml version="1.0" encoding="utf-8"?>
<sst xmlns="http://schemas.openxmlformats.org/spreadsheetml/2006/main" count="36" uniqueCount="34">
  <si>
    <t>X</t>
    <phoneticPr fontId="2"/>
  </si>
  <si>
    <t>Y</t>
    <phoneticPr fontId="2"/>
  </si>
  <si>
    <t>A1</t>
    <phoneticPr fontId="2"/>
  </si>
  <si>
    <t>A2</t>
    <phoneticPr fontId="2"/>
  </si>
  <si>
    <t>B1</t>
    <phoneticPr fontId="2"/>
  </si>
  <si>
    <t>B2</t>
    <phoneticPr fontId="2"/>
  </si>
  <si>
    <t>C1</t>
    <phoneticPr fontId="2"/>
  </si>
  <si>
    <t>C2</t>
    <phoneticPr fontId="2"/>
  </si>
  <si>
    <t>△ Base</t>
    <phoneticPr fontId="2"/>
  </si>
  <si>
    <t>°</t>
    <phoneticPr fontId="2"/>
  </si>
  <si>
    <t>＝</t>
    <phoneticPr fontId="2"/>
  </si>
  <si>
    <r>
      <t>プリズム</t>
    </r>
    <r>
      <rPr>
        <b/>
        <sz val="14"/>
        <color rgb="FF0000FF"/>
        <rFont val="ＭＳ Ｐゴシック"/>
        <family val="3"/>
        <charset val="128"/>
        <scheme val="minor"/>
      </rPr>
      <t xml:space="preserve"> A</t>
    </r>
    <r>
      <rPr>
        <b/>
        <sz val="12"/>
        <color rgb="FF0000FF"/>
        <rFont val="ＭＳ Ｐゴシック"/>
        <family val="3"/>
        <charset val="128"/>
        <scheme val="minor"/>
      </rPr>
      <t xml:space="preserve"> ＝　 </t>
    </r>
    <phoneticPr fontId="2"/>
  </si>
  <si>
    <r>
      <t>プリズム</t>
    </r>
    <r>
      <rPr>
        <b/>
        <sz val="14"/>
        <color rgb="FFFF0000"/>
        <rFont val="ＭＳ Ｐゴシック"/>
        <family val="3"/>
        <charset val="128"/>
        <scheme val="minor"/>
      </rPr>
      <t xml:space="preserve"> B</t>
    </r>
    <r>
      <rPr>
        <b/>
        <sz val="12"/>
        <color rgb="FFFF0000"/>
        <rFont val="ＭＳ Ｐゴシック"/>
        <family val="3"/>
        <charset val="128"/>
        <scheme val="minor"/>
      </rPr>
      <t xml:space="preserve"> ＝　</t>
    </r>
    <phoneticPr fontId="2"/>
  </si>
  <si>
    <t>AP</t>
    <phoneticPr fontId="2"/>
  </si>
  <si>
    <t>AB</t>
    <phoneticPr fontId="2"/>
  </si>
  <si>
    <t>BP</t>
    <phoneticPr fontId="2"/>
  </si>
  <si>
    <t>BB</t>
    <phoneticPr fontId="2"/>
  </si>
  <si>
    <t>(°)</t>
    <phoneticPr fontId="2"/>
  </si>
  <si>
    <t>rad</t>
    <phoneticPr fontId="2"/>
  </si>
  <si>
    <t>CP</t>
    <phoneticPr fontId="2"/>
  </si>
  <si>
    <t>CB</t>
    <phoneticPr fontId="2"/>
  </si>
  <si>
    <t>AX</t>
    <phoneticPr fontId="2"/>
  </si>
  <si>
    <t>AY</t>
    <phoneticPr fontId="2"/>
  </si>
  <si>
    <t>BX</t>
    <phoneticPr fontId="2"/>
  </si>
  <si>
    <t>BY</t>
    <phoneticPr fontId="2"/>
  </si>
  <si>
    <t>CX</t>
    <phoneticPr fontId="2"/>
  </si>
  <si>
    <t>CY</t>
    <phoneticPr fontId="2"/>
  </si>
  <si>
    <t>CY/CX</t>
    <phoneticPr fontId="2"/>
  </si>
  <si>
    <t>ATAN(ABS)rad</t>
    <phoneticPr fontId="2"/>
  </si>
  <si>
    <t>ATAN(ABS)°</t>
    <phoneticPr fontId="2"/>
  </si>
  <si>
    <t>最大プリズム量MAX</t>
    <rPh sb="0" eb="2">
      <t>サイダイ</t>
    </rPh>
    <rPh sb="6" eb="7">
      <t>リョウ</t>
    </rPh>
    <phoneticPr fontId="2"/>
  </si>
  <si>
    <t>拡大倍率</t>
    <rPh sb="0" eb="2">
      <t>カクダイ</t>
    </rPh>
    <rPh sb="2" eb="4">
      <t>バイリツ</t>
    </rPh>
    <phoneticPr fontId="2"/>
  </si>
  <si>
    <r>
      <rPr>
        <b/>
        <sz val="14"/>
        <color rgb="FF0000FF"/>
        <rFont val="ＭＳ Ｐゴシック"/>
        <family val="3"/>
        <charset val="128"/>
        <scheme val="minor"/>
      </rPr>
      <t>A</t>
    </r>
    <r>
      <rPr>
        <b/>
        <sz val="14"/>
        <color theme="1"/>
        <rFont val="ＭＳ Ｐゴシック"/>
        <family val="3"/>
        <charset val="128"/>
        <scheme val="minor"/>
      </rPr>
      <t xml:space="preserve"> + </t>
    </r>
    <r>
      <rPr>
        <b/>
        <sz val="14"/>
        <color rgb="FFFF0000"/>
        <rFont val="ＭＳ Ｐゴシック"/>
        <family val="3"/>
        <charset val="128"/>
        <scheme val="minor"/>
      </rPr>
      <t>B</t>
    </r>
    <phoneticPr fontId="2"/>
  </si>
  <si>
    <r>
      <t xml:space="preserve">合成プリズム </t>
    </r>
    <r>
      <rPr>
        <b/>
        <sz val="14"/>
        <color theme="1"/>
        <rFont val="ＭＳ Ｐゴシック"/>
        <family val="3"/>
        <charset val="128"/>
        <scheme val="minor"/>
      </rPr>
      <t>C</t>
    </r>
    <r>
      <rPr>
        <b/>
        <sz val="12"/>
        <color theme="1"/>
        <rFont val="ＭＳ Ｐゴシック"/>
        <family val="3"/>
        <charset val="128"/>
        <scheme val="minor"/>
      </rPr>
      <t xml:space="preserve"> </t>
    </r>
    <r>
      <rPr>
        <b/>
        <sz val="14"/>
        <color theme="1"/>
        <rFont val="ＭＳ Ｐゴシック"/>
        <family val="3"/>
        <charset val="128"/>
        <scheme val="minor"/>
      </rPr>
      <t>＝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</si>
</sst>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"/>
    <numFmt numFmtId="177" formatCode="0.000_ "/>
    <numFmt numFmtId="178" formatCode="0.0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2"/>
      <color rgb="FF0000FF"/>
      <name val="ＭＳ Ｐゴシック"/>
      <family val="3"/>
      <charset val="128"/>
      <scheme val="minor"/>
    </font>
    <font>
      <b/>
      <sz val="14"/>
      <color rgb="FF0000FF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8"/>
      <color theme="9" tint="-0.499984740745262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right" vertical="center"/>
    </xf>
    <xf numFmtId="0" fontId="12" fillId="2" borderId="0" xfId="0" applyFont="1" applyFill="1" applyBorder="1" applyAlignment="1" applyProtection="1">
      <alignment horizontal="left" vertical="center"/>
    </xf>
    <xf numFmtId="0" fontId="13" fillId="2" borderId="0" xfId="0" quotePrefix="1" applyFont="1" applyFill="1" applyBorder="1" applyAlignment="1" applyProtection="1">
      <alignment horizontal="right" vertical="center"/>
    </xf>
    <xf numFmtId="0" fontId="15" fillId="2" borderId="0" xfId="0" applyFont="1" applyFill="1" applyBorder="1" applyAlignment="1" applyProtection="1">
      <alignment vertical="center"/>
    </xf>
    <xf numFmtId="0" fontId="0" fillId="2" borderId="12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right" vertical="center"/>
    </xf>
    <xf numFmtId="0" fontId="13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16" fillId="2" borderId="4" xfId="0" applyFont="1" applyFill="1" applyBorder="1" applyAlignment="1" applyProtection="1">
      <alignment horizontal="center" vertical="center"/>
    </xf>
    <xf numFmtId="0" fontId="16" fillId="2" borderId="5" xfId="0" applyFont="1" applyFill="1" applyBorder="1" applyAlignment="1" applyProtection="1">
      <alignment horizontal="center" vertical="center"/>
    </xf>
    <xf numFmtId="0" fontId="16" fillId="2" borderId="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176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178" fontId="0" fillId="0" borderId="1" xfId="0" applyNumberFormat="1" applyBorder="1" applyAlignment="1" applyProtection="1">
      <alignment horizontal="center" vertical="center"/>
    </xf>
    <xf numFmtId="2" fontId="4" fillId="0" borderId="1" xfId="0" applyNumberFormat="1" applyFont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177" fontId="0" fillId="0" borderId="1" xfId="0" applyNumberFormat="1" applyBorder="1" applyAlignment="1" applyProtection="1">
      <alignment horizontal="center" vertical="center"/>
    </xf>
    <xf numFmtId="2" fontId="5" fillId="0" borderId="1" xfId="0" applyNumberFormat="1" applyFont="1" applyBorder="1" applyAlignment="1" applyProtection="1">
      <alignment horizontal="center" vertical="center"/>
    </xf>
    <xf numFmtId="1" fontId="0" fillId="0" borderId="1" xfId="0" quotePrefix="1" applyNumberFormat="1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1" fontId="0" fillId="0" borderId="1" xfId="0" applyNumberForma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0000FF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Sheet1!$L$27:$L$28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7.0710548251123644</c:v>
                </c:pt>
              </c:numCache>
            </c:numRef>
          </c:xVal>
          <c:yVal>
            <c:numRef>
              <c:f>Sheet1!$M$27:$M$28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7.0710807985947355</c:v>
                </c:pt>
              </c:numCache>
            </c:numRef>
          </c:yVal>
          <c:smooth val="0"/>
        </c:ser>
        <c:ser>
          <c:idx val="1"/>
          <c:order val="1"/>
          <c:tx>
            <c:v>B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Sheet1!$L$30:$L$31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-9.9999999997301519</c:v>
                </c:pt>
              </c:numCache>
            </c:numRef>
          </c:xVal>
          <c:yVal>
            <c:numRef>
              <c:f>Sheet1!$M$30:$M$31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-7.3464102061994476E-5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3336440"/>
        <c:axId val="543330168"/>
      </c:scatterChart>
      <c:valAx>
        <c:axId val="543336440"/>
        <c:scaling>
          <c:orientation val="minMax"/>
          <c:max val="10"/>
          <c:min val="-10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3175" cap="flat" cmpd="sng" algn="ctr">
            <a:solidFill>
              <a:schemeClr val="lt1">
                <a:shade val="50000"/>
              </a:schemeClr>
            </a:solidFill>
            <a:prstDash val="dash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3330168"/>
        <c:crosses val="autoZero"/>
        <c:crossBetween val="midCat"/>
      </c:valAx>
      <c:valAx>
        <c:axId val="543330168"/>
        <c:scaling>
          <c:orientation val="minMax"/>
          <c:max val="10"/>
          <c:min val="-1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3175">
            <a:solidFill>
              <a:schemeClr val="lt1">
                <a:shade val="50000"/>
              </a:schemeClr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33364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Sheet1!$L$30:$L$31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-9.9999999997301519</c:v>
                </c:pt>
              </c:numCache>
            </c:numRef>
          </c:xVal>
          <c:yVal>
            <c:numRef>
              <c:f>Sheet1!$M$30:$M$31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-7.3464102061994476E-5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3330560"/>
        <c:axId val="543331344"/>
      </c:scatterChart>
      <c:valAx>
        <c:axId val="543330560"/>
        <c:scaling>
          <c:orientation val="minMax"/>
          <c:max val="10"/>
          <c:min val="-1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3331344"/>
        <c:crosses val="autoZero"/>
        <c:crossBetween val="midCat"/>
      </c:valAx>
      <c:valAx>
        <c:axId val="543331344"/>
        <c:scaling>
          <c:orientation val="minMax"/>
          <c:max val="10"/>
          <c:min val="-1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33305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Sheet1!$L$33:$L$34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-2.9289451746177875</c:v>
                </c:pt>
              </c:numCache>
            </c:numRef>
          </c:xVal>
          <c:yVal>
            <c:numRef>
              <c:f>Sheet1!$M$33:$M$34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7.0710073344926734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3336048"/>
        <c:axId val="543332912"/>
      </c:scatterChart>
      <c:valAx>
        <c:axId val="543336048"/>
        <c:scaling>
          <c:orientation val="minMax"/>
          <c:max val="10"/>
          <c:min val="-1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3332912"/>
        <c:crosses val="autoZero"/>
        <c:crossBetween val="midCat"/>
      </c:valAx>
      <c:valAx>
        <c:axId val="543332912"/>
        <c:scaling>
          <c:orientation val="minMax"/>
          <c:max val="10"/>
          <c:min val="-1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3336048"/>
        <c:crossesAt val="0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229102</xdr:colOff>
      <xdr:row>3</xdr:row>
      <xdr:rowOff>227772</xdr:rowOff>
    </xdr:from>
    <xdr:to>
      <xdr:col>10</xdr:col>
      <xdr:colOff>330700</xdr:colOff>
      <xdr:row>12</xdr:row>
      <xdr:rowOff>246008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228493</xdr:colOff>
      <xdr:row>3</xdr:row>
      <xdr:rowOff>230098</xdr:rowOff>
    </xdr:from>
    <xdr:to>
      <xdr:col>10</xdr:col>
      <xdr:colOff>331095</xdr:colOff>
      <xdr:row>12</xdr:row>
      <xdr:rowOff>248334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233162</xdr:colOff>
      <xdr:row>3</xdr:row>
      <xdr:rowOff>230604</xdr:rowOff>
    </xdr:from>
    <xdr:to>
      <xdr:col>10</xdr:col>
      <xdr:colOff>334760</xdr:colOff>
      <xdr:row>12</xdr:row>
      <xdr:rowOff>251515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19051</xdr:colOff>
      <xdr:row>1</xdr:row>
      <xdr:rowOff>9525</xdr:rowOff>
    </xdr:from>
    <xdr:to>
      <xdr:col>3</xdr:col>
      <xdr:colOff>523875</xdr:colOff>
      <xdr:row>2</xdr:row>
      <xdr:rowOff>104775</xdr:rowOff>
    </xdr:to>
    <xdr:sp macro="" textlink="">
      <xdr:nvSpPr>
        <xdr:cNvPr id="5" name="テキスト ボックス 4"/>
        <xdr:cNvSpPr txBox="1"/>
      </xdr:nvSpPr>
      <xdr:spPr>
        <a:xfrm>
          <a:off x="571501" y="419100"/>
          <a:ext cx="1876424" cy="3333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i="0">
              <a:latin typeface="+mj-ea"/>
              <a:ea typeface="+mj-ea"/>
            </a:rPr>
            <a:t>プリズムの合成</a:t>
          </a:r>
        </a:p>
      </xdr:txBody>
    </xdr:sp>
    <xdr:clientData/>
  </xdr:twoCellAnchor>
  <xdr:twoCellAnchor>
    <xdr:from>
      <xdr:col>3</xdr:col>
      <xdr:colOff>590550</xdr:colOff>
      <xdr:row>1</xdr:row>
      <xdr:rowOff>9526</xdr:rowOff>
    </xdr:from>
    <xdr:to>
      <xdr:col>11</xdr:col>
      <xdr:colOff>209549</xdr:colOff>
      <xdr:row>2</xdr:row>
      <xdr:rowOff>114300</xdr:rowOff>
    </xdr:to>
    <xdr:sp macro="" textlink="">
      <xdr:nvSpPr>
        <xdr:cNvPr id="6" name="テキスト ボックス 5"/>
        <xdr:cNvSpPr txBox="1"/>
      </xdr:nvSpPr>
      <xdr:spPr>
        <a:xfrm>
          <a:off x="2514600" y="419101"/>
          <a:ext cx="5105399" cy="342899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i="0">
              <a:latin typeface="+mj-ea"/>
              <a:ea typeface="+mj-ea"/>
            </a:rPr>
            <a:t>プリズム</a:t>
          </a:r>
          <a:r>
            <a:rPr kumimoji="1" lang="ja-JP" altLang="en-US" sz="1200" i="0" baseline="0">
              <a:latin typeface="+mj-ea"/>
              <a:ea typeface="+mj-ea"/>
            </a:rPr>
            <a:t> </a:t>
          </a:r>
          <a:r>
            <a:rPr kumimoji="1" lang="ja-JP" altLang="en-US" sz="1400" i="0">
              <a:solidFill>
                <a:srgbClr val="0000FF"/>
              </a:solidFill>
              <a:latin typeface="+mj-ea"/>
              <a:ea typeface="+mj-ea"/>
            </a:rPr>
            <a:t>Ａ</a:t>
          </a:r>
          <a:r>
            <a:rPr kumimoji="1" lang="en-US" altLang="ja-JP" sz="1400" i="0">
              <a:solidFill>
                <a:srgbClr val="0000FF"/>
              </a:solidFill>
              <a:latin typeface="+mj-ea"/>
              <a:ea typeface="+mj-ea"/>
            </a:rPr>
            <a:t>,</a:t>
          </a:r>
          <a:r>
            <a:rPr kumimoji="1" lang="en-US" altLang="ja-JP" sz="1400" i="0">
              <a:latin typeface="+mj-ea"/>
              <a:ea typeface="+mj-ea"/>
            </a:rPr>
            <a:t> </a:t>
          </a:r>
          <a:r>
            <a:rPr kumimoji="1" lang="ja-JP" altLang="en-US" sz="1400" i="0">
              <a:solidFill>
                <a:srgbClr val="FF0000"/>
              </a:solidFill>
              <a:latin typeface="+mj-ea"/>
              <a:ea typeface="+mj-ea"/>
            </a:rPr>
            <a:t>Ｂ</a:t>
          </a:r>
          <a:r>
            <a:rPr kumimoji="1" lang="ja-JP" altLang="en-US" sz="1400" i="0">
              <a:latin typeface="+mj-ea"/>
              <a:ea typeface="+mj-ea"/>
            </a:rPr>
            <a:t> </a:t>
          </a:r>
          <a:r>
            <a:rPr kumimoji="1" lang="ja-JP" altLang="en-US" sz="1200" i="0">
              <a:latin typeface="+mj-ea"/>
              <a:ea typeface="+mj-ea"/>
            </a:rPr>
            <a:t>の数値を打ち込むと、合成プリズム </a:t>
          </a:r>
          <a:r>
            <a:rPr kumimoji="1" lang="ja-JP" altLang="en-US" sz="1400" i="0">
              <a:solidFill>
                <a:schemeClr val="accent6">
                  <a:lumMod val="50000"/>
                </a:schemeClr>
              </a:solidFill>
              <a:latin typeface="+mj-ea"/>
              <a:ea typeface="+mj-ea"/>
            </a:rPr>
            <a:t>Ｃ</a:t>
          </a:r>
          <a:r>
            <a:rPr kumimoji="1" lang="ja-JP" altLang="en-US" sz="1400" i="0">
              <a:latin typeface="+mj-ea"/>
              <a:ea typeface="+mj-ea"/>
            </a:rPr>
            <a:t> </a:t>
          </a:r>
          <a:r>
            <a:rPr kumimoji="1" lang="ja-JP" altLang="en-US" sz="1200" i="0">
              <a:latin typeface="+mj-ea"/>
              <a:ea typeface="+mj-ea"/>
            </a:rPr>
            <a:t>を計算します。</a:t>
          </a:r>
        </a:p>
      </xdr:txBody>
    </xdr:sp>
    <xdr:clientData/>
  </xdr:twoCellAnchor>
  <xdr:twoCellAnchor>
    <xdr:from>
      <xdr:col>6</xdr:col>
      <xdr:colOff>323850</xdr:colOff>
      <xdr:row>4</xdr:row>
      <xdr:rowOff>114300</xdr:rowOff>
    </xdr:from>
    <xdr:to>
      <xdr:col>6</xdr:col>
      <xdr:colOff>369569</xdr:colOff>
      <xdr:row>6</xdr:row>
      <xdr:rowOff>161925</xdr:rowOff>
    </xdr:to>
    <xdr:sp macro="" textlink="">
      <xdr:nvSpPr>
        <xdr:cNvPr id="7" name="右大かっこ 6"/>
        <xdr:cNvSpPr/>
      </xdr:nvSpPr>
      <xdr:spPr>
        <a:xfrm>
          <a:off x="4305300" y="1238250"/>
          <a:ext cx="45719" cy="523875"/>
        </a:xfrm>
        <a:prstGeom prst="righ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zoomScale="118" zoomScaleNormal="118" workbookViewId="0">
      <selection activeCell="F7" sqref="F7"/>
    </sheetView>
  </sheetViews>
  <sheetFormatPr defaultRowHeight="13.5" x14ac:dyDescent="0.15"/>
  <cols>
    <col min="1" max="1" width="4.125" style="27" customWidth="1"/>
    <col min="2" max="6" width="9" style="27"/>
    <col min="7" max="8" width="9" style="27" customWidth="1"/>
    <col min="9" max="13" width="9" style="27"/>
    <col min="14" max="14" width="9" style="27" customWidth="1"/>
    <col min="15" max="16384" width="9" style="27"/>
  </cols>
  <sheetData>
    <row r="1" spans="1:12" ht="18.75" customHeight="1" x14ac:dyDescent="0.1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75" customHeight="1" x14ac:dyDescent="0.1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8"/>
    </row>
    <row r="3" spans="1:12" ht="18.75" customHeight="1" x14ac:dyDescent="0.1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8"/>
    </row>
    <row r="4" spans="1:12" ht="18.75" customHeight="1" thickBot="1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8"/>
    </row>
    <row r="5" spans="1:12" ht="18.75" customHeight="1" thickBot="1" x14ac:dyDescent="0.2">
      <c r="A5" s="6"/>
      <c r="B5" s="7"/>
      <c r="C5" s="20" t="s">
        <v>11</v>
      </c>
      <c r="D5" s="1">
        <v>10</v>
      </c>
      <c r="E5" s="22" t="s">
        <v>8</v>
      </c>
      <c r="F5" s="1">
        <v>45</v>
      </c>
      <c r="G5" s="9" t="s">
        <v>9</v>
      </c>
      <c r="H5" s="10"/>
      <c r="I5" s="7"/>
      <c r="J5" s="7"/>
      <c r="K5" s="7"/>
      <c r="L5" s="8"/>
    </row>
    <row r="6" spans="1:12" ht="18.75" customHeight="1" thickBo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8"/>
    </row>
    <row r="7" spans="1:12" ht="18.75" customHeight="1" thickBot="1" x14ac:dyDescent="0.2">
      <c r="A7" s="6"/>
      <c r="B7" s="7"/>
      <c r="C7" s="21" t="s">
        <v>12</v>
      </c>
      <c r="D7" s="2">
        <v>10</v>
      </c>
      <c r="E7" s="23" t="s">
        <v>8</v>
      </c>
      <c r="F7" s="2">
        <v>180</v>
      </c>
      <c r="G7" s="11" t="s">
        <v>9</v>
      </c>
      <c r="H7" s="7"/>
      <c r="I7" s="7"/>
      <c r="J7" s="7"/>
      <c r="K7" s="7"/>
      <c r="L7" s="8"/>
    </row>
    <row r="8" spans="1:12" ht="18.75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8"/>
    </row>
    <row r="9" spans="1:12" ht="18.75" customHeight="1" x14ac:dyDescent="0.1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8"/>
    </row>
    <row r="10" spans="1:12" ht="18.75" customHeight="1" x14ac:dyDescent="0.15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8"/>
    </row>
    <row r="11" spans="1:12" ht="18.75" customHeight="1" x14ac:dyDescent="0.15">
      <c r="A11" s="6"/>
      <c r="B11" s="17"/>
      <c r="C11" s="18" t="s">
        <v>33</v>
      </c>
      <c r="D11" s="19" t="s">
        <v>32</v>
      </c>
      <c r="E11" s="7"/>
      <c r="F11" s="7"/>
      <c r="G11" s="7"/>
      <c r="H11" s="7"/>
      <c r="I11" s="7"/>
      <c r="J11" s="7"/>
      <c r="K11" s="7"/>
      <c r="L11" s="8"/>
    </row>
    <row r="12" spans="1:12" ht="18.75" customHeight="1" thickBo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8"/>
    </row>
    <row r="13" spans="1:12" ht="24" customHeight="1" thickBot="1" x14ac:dyDescent="0.2">
      <c r="A13" s="6"/>
      <c r="B13" s="7"/>
      <c r="C13" s="12" t="s">
        <v>10</v>
      </c>
      <c r="D13" s="24" t="str">
        <f>ROUND(C31,1)&amp;" △ Base "&amp;ROUND(C32,0)&amp;"°"</f>
        <v>7.7 △ Base 113°</v>
      </c>
      <c r="E13" s="25"/>
      <c r="F13" s="25"/>
      <c r="G13" s="26"/>
      <c r="H13" s="13"/>
      <c r="I13" s="7"/>
      <c r="J13" s="7"/>
      <c r="K13" s="7"/>
      <c r="L13" s="8"/>
    </row>
    <row r="14" spans="1:12" ht="18.75" customHeight="1" x14ac:dyDescent="0.1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8"/>
    </row>
    <row r="15" spans="1:12" ht="18.75" customHeight="1" x14ac:dyDescent="0.15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6"/>
    </row>
    <row r="16" spans="1:12" ht="18.75" customHeight="1" x14ac:dyDescent="0.15"/>
    <row r="17" spans="2:13" ht="18.75" customHeight="1" x14ac:dyDescent="0.15"/>
    <row r="18" spans="2:13" ht="18.75" customHeight="1" x14ac:dyDescent="0.15"/>
    <row r="19" spans="2:13" ht="18.75" customHeight="1" x14ac:dyDescent="0.15"/>
    <row r="20" spans="2:13" ht="18.75" customHeight="1" x14ac:dyDescent="0.15"/>
    <row r="21" spans="2:13" ht="18.75" customHeight="1" x14ac:dyDescent="0.15"/>
    <row r="22" spans="2:13" ht="18.75" customHeight="1" x14ac:dyDescent="0.15"/>
    <row r="23" spans="2:13" ht="18.75" customHeight="1" x14ac:dyDescent="0.15"/>
    <row r="25" spans="2:13" x14ac:dyDescent="0.15">
      <c r="C25" s="27" t="s">
        <v>17</v>
      </c>
      <c r="D25" s="27" t="s">
        <v>18</v>
      </c>
    </row>
    <row r="26" spans="2:13" x14ac:dyDescent="0.15">
      <c r="B26" s="28" t="s">
        <v>13</v>
      </c>
      <c r="C26" s="28">
        <f>D5</f>
        <v>10</v>
      </c>
      <c r="D26" s="28"/>
      <c r="F26" s="28" t="s">
        <v>21</v>
      </c>
      <c r="G26" s="29">
        <f>C26*COS(D27)</f>
        <v>7.0710548251123644</v>
      </c>
      <c r="I26" s="30" t="s">
        <v>30</v>
      </c>
      <c r="J26" s="31"/>
      <c r="K26" s="32"/>
      <c r="L26" s="32" t="s">
        <v>0</v>
      </c>
      <c r="M26" s="33" t="s">
        <v>1</v>
      </c>
    </row>
    <row r="27" spans="2:13" x14ac:dyDescent="0.15">
      <c r="B27" s="28" t="s">
        <v>14</v>
      </c>
      <c r="C27" s="28">
        <f>F5</f>
        <v>45</v>
      </c>
      <c r="D27" s="28">
        <f>C27*3.1416/180</f>
        <v>0.78539999999999988</v>
      </c>
      <c r="F27" s="28" t="s">
        <v>22</v>
      </c>
      <c r="G27" s="29">
        <f>C26*SIN(D27)</f>
        <v>7.0710807985947355</v>
      </c>
      <c r="I27" s="34">
        <f>MAX(C26,C28,C31)</f>
        <v>10</v>
      </c>
      <c r="K27" s="33" t="s">
        <v>2</v>
      </c>
      <c r="L27" s="33">
        <v>0</v>
      </c>
      <c r="M27" s="33">
        <v>0</v>
      </c>
    </row>
    <row r="28" spans="2:13" x14ac:dyDescent="0.15">
      <c r="B28" s="28" t="s">
        <v>15</v>
      </c>
      <c r="C28" s="28">
        <f>D7</f>
        <v>10</v>
      </c>
      <c r="D28" s="28"/>
      <c r="F28" s="28" t="s">
        <v>23</v>
      </c>
      <c r="G28" s="29">
        <f>C28*COS(D29)</f>
        <v>-9.9999999997301519</v>
      </c>
      <c r="K28" s="33" t="s">
        <v>3</v>
      </c>
      <c r="L28" s="35">
        <f>G26*I30</f>
        <v>7.0710548251123644</v>
      </c>
      <c r="M28" s="35">
        <f>G27*I30</f>
        <v>7.0710807985947355</v>
      </c>
    </row>
    <row r="29" spans="2:13" x14ac:dyDescent="0.15">
      <c r="B29" s="28" t="s">
        <v>16</v>
      </c>
      <c r="C29" s="28">
        <f>F7</f>
        <v>180</v>
      </c>
      <c r="D29" s="28">
        <f>C29*3.1416/180</f>
        <v>3.1415999999999995</v>
      </c>
      <c r="F29" s="28" t="s">
        <v>24</v>
      </c>
      <c r="G29" s="29">
        <f>C28*SIN(D29)</f>
        <v>-7.3464102061994476E-5</v>
      </c>
      <c r="I29" s="28" t="s">
        <v>31</v>
      </c>
    </row>
    <row r="30" spans="2:13" x14ac:dyDescent="0.15">
      <c r="I30" s="36">
        <f>10/I27</f>
        <v>1</v>
      </c>
      <c r="K30" s="37" t="s">
        <v>4</v>
      </c>
      <c r="L30" s="38">
        <v>0</v>
      </c>
      <c r="M30" s="38">
        <v>0</v>
      </c>
    </row>
    <row r="31" spans="2:13" x14ac:dyDescent="0.15">
      <c r="B31" s="28" t="s">
        <v>19</v>
      </c>
      <c r="C31" s="34">
        <f>SQRT(G31*G31+G32*G32)</f>
        <v>7.6536177432875494</v>
      </c>
      <c r="D31" s="28"/>
      <c r="F31" s="28" t="s">
        <v>25</v>
      </c>
      <c r="G31" s="39">
        <f>G26+G28</f>
        <v>-2.9289451746177875</v>
      </c>
      <c r="K31" s="38" t="s">
        <v>5</v>
      </c>
      <c r="L31" s="40">
        <f>G28*I30</f>
        <v>-9.9999999997301519</v>
      </c>
      <c r="M31" s="40">
        <f>G29*I30</f>
        <v>-7.3464102061994476E-5</v>
      </c>
    </row>
    <row r="32" spans="2:13" x14ac:dyDescent="0.15">
      <c r="B32" s="28" t="s">
        <v>20</v>
      </c>
      <c r="C32" s="41">
        <f>IF(AND(G31&gt;=0,G32=0),0,IF(AND(G31=0,G32&gt;0),90,IF(AND(G31&lt;0,G32=0),180,IF(AND(G31=0,G32&lt;0),270,IF(AND(G31&gt;0,G32&gt;0),G36,IF(AND(G31&lt;0,G32&gt;0),(180-G36),IF(AND(G31&lt;0,G32&lt;0),(G36+180),IF(AND(G31&gt;0,G32&lt;0),(360-G36),""))))))))</f>
        <v>112.50042091731511</v>
      </c>
      <c r="D32" s="28"/>
      <c r="F32" s="28" t="s">
        <v>26</v>
      </c>
      <c r="G32" s="39">
        <f>G27+G29</f>
        <v>7.0710073344926734</v>
      </c>
    </row>
    <row r="33" spans="6:13" x14ac:dyDescent="0.15">
      <c r="K33" s="28" t="s">
        <v>6</v>
      </c>
      <c r="L33" s="28">
        <v>0</v>
      </c>
      <c r="M33" s="28">
        <v>0</v>
      </c>
    </row>
    <row r="34" spans="6:13" x14ac:dyDescent="0.15">
      <c r="F34" s="28" t="s">
        <v>27</v>
      </c>
      <c r="G34" s="29">
        <f>G32/G31</f>
        <v>-2.4141822099539314</v>
      </c>
      <c r="K34" s="28" t="s">
        <v>7</v>
      </c>
      <c r="L34" s="36">
        <f>G31*I30</f>
        <v>-2.9289451746177875</v>
      </c>
      <c r="M34" s="36">
        <f>G32*I30</f>
        <v>7.0710073344926734</v>
      </c>
    </row>
    <row r="35" spans="6:13" x14ac:dyDescent="0.15">
      <c r="F35" s="42" t="s">
        <v>28</v>
      </c>
      <c r="G35" s="29">
        <f>ATAN(ABS(G34))</f>
        <v>1.1780926535897935</v>
      </c>
    </row>
    <row r="36" spans="6:13" x14ac:dyDescent="0.15">
      <c r="F36" s="42" t="s">
        <v>29</v>
      </c>
      <c r="G36" s="43">
        <f>G35*180/3.1416</f>
        <v>67.499579082684889</v>
      </c>
    </row>
  </sheetData>
  <sheetProtection sheet="1" objects="1" scenarios="1" selectLockedCells="1"/>
  <protectedRanges>
    <protectedRange sqref="D5 F5 D7 F7" name="範囲1"/>
  </protectedRanges>
  <mergeCells count="1">
    <mergeCell ref="D13:G13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kaneko</dc:creator>
  <cp:lastModifiedBy>kaneko</cp:lastModifiedBy>
  <dcterms:created xsi:type="dcterms:W3CDTF">2017-02-10T00:18:49Z</dcterms:created>
  <dcterms:modified xsi:type="dcterms:W3CDTF">2017-03-03T07:55:38Z</dcterms:modified>
</cp:coreProperties>
</file>